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016" windowWidth="25560" windowHeight="15220" activeTab="0"/>
  </bookViews>
  <sheets>
    <sheet name="Sheet1a" sheetId="1" r:id="rId1"/>
    <sheet name="Sheet1b" sheetId="2" r:id="rId2"/>
    <sheet name="Sheet2" sheetId="3" r:id="rId3"/>
    <sheet name="Chart1" sheetId="4" r:id="rId4"/>
  </sheets>
  <definedNames>
    <definedName name="IceCream" localSheetId="0">'Sheet1a'!$D$5:$D$10</definedName>
    <definedName name="IceCream" localSheetId="1">'Sheet1b'!$D$6:$D$11</definedName>
    <definedName name="IceCream">#REF!</definedName>
    <definedName name="ICsquare" localSheetId="0">'Sheet1a'!#REF!</definedName>
    <definedName name="ICsquare" localSheetId="1">'Sheet1b'!#REF!</definedName>
    <definedName name="ICsquare">#REF!</definedName>
    <definedName name="porfolio">'Sheet1b'!$H$6:$H$11</definedName>
    <definedName name="Portfolio" localSheetId="0">'Sheet1a'!#REF!</definedName>
    <definedName name="Portfolio" localSheetId="1">'Sheet1b'!#REF!</definedName>
    <definedName name="Portfolio">#REF!</definedName>
    <definedName name="Probability" localSheetId="0">'Sheet1a'!#REF!</definedName>
    <definedName name="Probability" localSheetId="1">'Sheet1b'!#REF!</definedName>
    <definedName name="Probability">#REF!</definedName>
    <definedName name="probs" localSheetId="1">'Sheet1b'!$C$6:$C$11</definedName>
    <definedName name="probs">'Sheet1a'!$C$5:$C$10</definedName>
    <definedName name="Psquare" localSheetId="0">'Sheet1a'!#REF!</definedName>
    <definedName name="Psquare" localSheetId="1">'Sheet1b'!#REF!</definedName>
    <definedName name="Psquare">#REF!</definedName>
    <definedName name="Umbrellas" localSheetId="0">'Sheet1a'!$E$5:$E$10</definedName>
    <definedName name="Umbrellas" localSheetId="1">'Sheet1b'!$E$6:$E$11</definedName>
    <definedName name="Umbrellas">#REF!</definedName>
    <definedName name="Usquare" localSheetId="0">'Sheet1a'!#REF!</definedName>
    <definedName name="Usquare" localSheetId="1">'Sheet1b'!#REF!</definedName>
    <definedName name="Usquare">#REF!</definedName>
    <definedName name="weight_i" localSheetId="0">'Sheet1a'!$D$1</definedName>
    <definedName name="weight_i">#REF!</definedName>
    <definedName name="weight_u" localSheetId="0">'Sheet1a'!$E$1</definedName>
    <definedName name="weight_u">#REF!</definedName>
    <definedName name="weights">'Sheet1b'!$D$2:$E$2</definedName>
  </definedNames>
  <calcPr fullCalcOnLoad="1"/>
</workbook>
</file>

<file path=xl/sharedStrings.xml><?xml version="1.0" encoding="utf-8"?>
<sst xmlns="http://schemas.openxmlformats.org/spreadsheetml/2006/main" count="70" uniqueCount="34">
  <si>
    <t>Ice Cream</t>
  </si>
  <si>
    <t>Umbrellas</t>
  </si>
  <si>
    <t>hot</t>
  </si>
  <si>
    <t>raining</t>
  </si>
  <si>
    <t>mild</t>
  </si>
  <si>
    <t>cold</t>
  </si>
  <si>
    <t>snowing</t>
  </si>
  <si>
    <t>Temperature</t>
  </si>
  <si>
    <t>Precipitation</t>
  </si>
  <si>
    <t>portfolio weights</t>
  </si>
  <si>
    <t>standard deviation</t>
  </si>
  <si>
    <t>dry</t>
  </si>
  <si>
    <t>variance</t>
  </si>
  <si>
    <t>Portfolio Weights</t>
  </si>
  <si>
    <t>Mean</t>
  </si>
  <si>
    <t>Std Dev</t>
  </si>
  <si>
    <t>Expectation</t>
  </si>
  <si>
    <t>Scenario</t>
  </si>
  <si>
    <t>Probability</t>
  </si>
  <si>
    <t>Profit X</t>
  </si>
  <si>
    <t>Profit Y</t>
  </si>
  <si>
    <t>(X-E[X])^2</t>
  </si>
  <si>
    <t>(Y-E[Y])^2</t>
  </si>
  <si>
    <t>If the scenarios are equally likely then some of the Excel functions can simplify the calculations.</t>
  </si>
  <si>
    <t>We can then use AVERAGE, VARP, and STDEVP functions.</t>
  </si>
  <si>
    <t>Porfolio</t>
  </si>
  <si>
    <t>Z=wx X + wy Y</t>
  </si>
  <si>
    <t>(Z-E[Z])^2</t>
  </si>
  <si>
    <t>std dev.</t>
  </si>
  <si>
    <t>Covariance</t>
  </si>
  <si>
    <t>Correlation</t>
  </si>
  <si>
    <t>We can then use AVERAGE, VARP, STDEVP, COVAR, and CORREL functions.</t>
  </si>
  <si>
    <t>wx</t>
  </si>
  <si>
    <t>wy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</si>
</sst>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0.000"/>
    <numFmt numFmtId="167" formatCode="&quot;$&quot;#,##0"/>
    <numFmt numFmtId="168" formatCode="0.0"/>
    <numFmt numFmtId="169" formatCode="&quot;$&quot;#,##0.0"/>
    <numFmt numFmtId="170" formatCode="&quot;$&quot;#,##0.00"/>
    <numFmt numFmtId="171" formatCode="_(&quot;$&quot;* #,##0.0_);_(&quot;$&quot;* \(#,##0.0\);_(&quot;$&quot;* &quot;-&quot;??_);_(@_)"/>
    <numFmt numFmtId="172" formatCode="0.0%"/>
    <numFmt numFmtId="173" formatCode="0.000000"/>
    <numFmt numFmtId="174" formatCode="0.00000"/>
  </numFmts>
  <fonts count="6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17" applyNumberFormat="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70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Ice Cream - Umbrella Portfolios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Sheet2!$D$3:$D$23</c:f>
              <c:numCache>
                <c:ptCount val="21"/>
                <c:pt idx="0">
                  <c:v>40.688518719112345</c:v>
                </c:pt>
                <c:pt idx="1">
                  <c:v>37.04361168496758</c:v>
                </c:pt>
                <c:pt idx="2">
                  <c:v>33.83004910168211</c:v>
                </c:pt>
                <c:pt idx="3">
                  <c:v>31.181480436666604</c:v>
                </c:pt>
                <c:pt idx="4">
                  <c:v>29.251780572585094</c:v>
                </c:pt>
                <c:pt idx="5">
                  <c:v>28.18897045930474</c:v>
                </c:pt>
                <c:pt idx="6">
                  <c:v>28.091615989274963</c:v>
                </c:pt>
                <c:pt idx="7">
                  <c:v>28.969452301806925</c:v>
                </c:pt>
                <c:pt idx="8">
                  <c:v>30.739045022396006</c:v>
                </c:pt>
                <c:pt idx="9">
                  <c:v>33.25835316962575</c:v>
                </c:pt>
                <c:pt idx="10">
                  <c:v>36.37192140465865</c:v>
                </c:pt>
                <c:pt idx="11">
                  <c:v>39.94101553819358</c:v>
                </c:pt>
                <c:pt idx="12">
                  <c:v>43.85455759920765</c:v>
                </c:pt>
                <c:pt idx="13">
                  <c:v>48.02842040570007</c:v>
                </c:pt>
                <c:pt idx="14">
                  <c:v>52.40043468861261</c:v>
                </c:pt>
                <c:pt idx="15">
                  <c:v>56.924962792160784</c:v>
                </c:pt>
                <c:pt idx="16">
                  <c:v>61.568390158153946</c:v>
                </c:pt>
                <c:pt idx="17">
                  <c:v>66.30574174902873</c:v>
                </c:pt>
                <c:pt idx="18">
                  <c:v>71.11825050966564</c:v>
                </c:pt>
                <c:pt idx="19">
                  <c:v>75.99163879445337</c:v>
                </c:pt>
                <c:pt idx="20">
                  <c:v>80.91490729292238</c:v>
                </c:pt>
              </c:numCache>
            </c:numRef>
          </c:xVal>
          <c:yVal>
            <c:numRef>
              <c:f>Sheet2!$C$3:$C$23</c:f>
              <c:numCache>
                <c:ptCount val="21"/>
                <c:pt idx="0">
                  <c:v>43.33333333333333</c:v>
                </c:pt>
                <c:pt idx="1">
                  <c:v>44.74999999999999</c:v>
                </c:pt>
                <c:pt idx="2">
                  <c:v>46.166666666666664</c:v>
                </c:pt>
                <c:pt idx="3">
                  <c:v>47.58333333333333</c:v>
                </c:pt>
                <c:pt idx="4">
                  <c:v>49</c:v>
                </c:pt>
                <c:pt idx="5">
                  <c:v>50.416666666666664</c:v>
                </c:pt>
                <c:pt idx="6">
                  <c:v>51.83333333333333</c:v>
                </c:pt>
                <c:pt idx="7">
                  <c:v>53.24999999999999</c:v>
                </c:pt>
                <c:pt idx="8">
                  <c:v>54.66666666666666</c:v>
                </c:pt>
                <c:pt idx="9">
                  <c:v>56.08333333333333</c:v>
                </c:pt>
                <c:pt idx="10">
                  <c:v>57.499999999999986</c:v>
                </c:pt>
                <c:pt idx="11">
                  <c:v>58.91666666666666</c:v>
                </c:pt>
                <c:pt idx="12">
                  <c:v>60.33333333333333</c:v>
                </c:pt>
                <c:pt idx="13">
                  <c:v>61.74999999999999</c:v>
                </c:pt>
                <c:pt idx="14">
                  <c:v>63.16666666666666</c:v>
                </c:pt>
                <c:pt idx="15">
                  <c:v>64.58333333333333</c:v>
                </c:pt>
                <c:pt idx="16">
                  <c:v>66</c:v>
                </c:pt>
                <c:pt idx="17">
                  <c:v>67.41666666666666</c:v>
                </c:pt>
                <c:pt idx="18">
                  <c:v>68.83333333333334</c:v>
                </c:pt>
                <c:pt idx="19">
                  <c:v>70.25</c:v>
                </c:pt>
                <c:pt idx="20">
                  <c:v>71.66666666666667</c:v>
                </c:pt>
              </c:numCache>
            </c:numRef>
          </c:yVal>
          <c:smooth val="1"/>
        </c:ser>
        <c:axId val="58774994"/>
        <c:axId val="59212899"/>
      </c:scatterChart>
      <c:valAx>
        <c:axId val="5877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Standard 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12899"/>
        <c:crosses val="autoZero"/>
        <c:crossBetween val="midCat"/>
        <c:dispUnits/>
      </c:valAx>
      <c:valAx>
        <c:axId val="59212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Expectation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749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150" zoomScaleNormal="150" workbookViewId="0" topLeftCell="A1">
      <selection activeCell="I9" sqref="I9"/>
    </sheetView>
  </sheetViews>
  <sheetFormatPr defaultColWidth="11.421875" defaultRowHeight="12.75"/>
  <cols>
    <col min="1" max="1" width="11.00390625" style="0" customWidth="1"/>
    <col min="2" max="2" width="11.421875" style="0" customWidth="1"/>
    <col min="3" max="3" width="8.421875" style="0" customWidth="1"/>
    <col min="4" max="16384" width="8.8515625" style="0" customWidth="1"/>
  </cols>
  <sheetData>
    <row r="1" spans="4:6" ht="12">
      <c r="D1" s="2"/>
      <c r="E1" s="2"/>
      <c r="F1" s="4"/>
    </row>
    <row r="2" spans="4:6" ht="12">
      <c r="D2" s="2"/>
      <c r="E2" s="2"/>
      <c r="F2" s="4"/>
    </row>
    <row r="3" spans="1:5" ht="12">
      <c r="A3" s="17" t="s">
        <v>17</v>
      </c>
      <c r="B3" s="18"/>
      <c r="C3" s="9"/>
      <c r="D3" s="9" t="s">
        <v>0</v>
      </c>
      <c r="E3" s="9" t="s">
        <v>1</v>
      </c>
    </row>
    <row r="4" spans="1:7" ht="12">
      <c r="A4" s="3" t="s">
        <v>7</v>
      </c>
      <c r="B4" s="3" t="s">
        <v>8</v>
      </c>
      <c r="C4" s="3" t="s">
        <v>18</v>
      </c>
      <c r="D4" s="11" t="s">
        <v>19</v>
      </c>
      <c r="E4" s="11" t="s">
        <v>20</v>
      </c>
      <c r="F4" s="13" t="s">
        <v>21</v>
      </c>
      <c r="G4" s="13" t="s">
        <v>22</v>
      </c>
    </row>
    <row r="5" spans="1:7" ht="12">
      <c r="A5" t="s">
        <v>2</v>
      </c>
      <c r="B5" t="s">
        <v>11</v>
      </c>
      <c r="C5" s="10">
        <f aca="true" t="shared" si="0" ref="C5:C10">1/6</f>
        <v>0.16666666666666666</v>
      </c>
      <c r="D5" s="6">
        <v>240</v>
      </c>
      <c r="E5" s="6">
        <v>10</v>
      </c>
      <c r="F5" s="7">
        <f>(D5-D$12)^2</f>
        <v>28336.111111111113</v>
      </c>
      <c r="G5" s="7">
        <f>(E5-E$12)^2</f>
        <v>1111.1111111111109</v>
      </c>
    </row>
    <row r="6" spans="1:7" ht="12">
      <c r="A6" t="s">
        <v>2</v>
      </c>
      <c r="B6" t="s">
        <v>3</v>
      </c>
      <c r="C6" s="10">
        <f t="shared" si="0"/>
        <v>0.16666666666666666</v>
      </c>
      <c r="D6" s="6">
        <v>40</v>
      </c>
      <c r="E6" s="6">
        <v>100</v>
      </c>
      <c r="F6" s="7">
        <f aca="true" t="shared" si="1" ref="F6:G10">(D6-D$12)^2</f>
        <v>1002.7777777777771</v>
      </c>
      <c r="G6" s="7">
        <f t="shared" si="1"/>
        <v>3211.1111111111118</v>
      </c>
    </row>
    <row r="7" spans="1:7" ht="12">
      <c r="A7" t="s">
        <v>4</v>
      </c>
      <c r="B7" t="s">
        <v>11</v>
      </c>
      <c r="C7" s="10">
        <f t="shared" si="0"/>
        <v>0.16666666666666666</v>
      </c>
      <c r="D7" s="6">
        <v>100</v>
      </c>
      <c r="E7" s="6">
        <v>10</v>
      </c>
      <c r="F7" s="7">
        <f t="shared" si="1"/>
        <v>802.7777777777783</v>
      </c>
      <c r="G7" s="7">
        <f t="shared" si="1"/>
        <v>1111.1111111111109</v>
      </c>
    </row>
    <row r="8" spans="1:7" ht="12">
      <c r="A8" t="s">
        <v>4</v>
      </c>
      <c r="B8" t="s">
        <v>3</v>
      </c>
      <c r="C8" s="10">
        <f t="shared" si="0"/>
        <v>0.16666666666666666</v>
      </c>
      <c r="D8" s="6">
        <v>20</v>
      </c>
      <c r="E8" s="6">
        <v>100</v>
      </c>
      <c r="F8" s="7">
        <f t="shared" si="1"/>
        <v>2669.4444444444434</v>
      </c>
      <c r="G8" s="7">
        <f t="shared" si="1"/>
        <v>3211.1111111111118</v>
      </c>
    </row>
    <row r="9" spans="1:7" ht="12">
      <c r="A9" t="s">
        <v>5</v>
      </c>
      <c r="B9" t="s">
        <v>11</v>
      </c>
      <c r="C9" s="10">
        <f t="shared" si="0"/>
        <v>0.16666666666666666</v>
      </c>
      <c r="D9" s="6">
        <v>20</v>
      </c>
      <c r="E9" s="6">
        <v>10</v>
      </c>
      <c r="F9" s="7">
        <f t="shared" si="1"/>
        <v>2669.4444444444434</v>
      </c>
      <c r="G9" s="7">
        <f t="shared" si="1"/>
        <v>1111.1111111111109</v>
      </c>
    </row>
    <row r="10" spans="1:7" ht="12">
      <c r="A10" t="s">
        <v>5</v>
      </c>
      <c r="B10" t="s">
        <v>6</v>
      </c>
      <c r="C10" s="10">
        <f t="shared" si="0"/>
        <v>0.16666666666666666</v>
      </c>
      <c r="D10" s="6">
        <v>10</v>
      </c>
      <c r="E10" s="6">
        <v>30</v>
      </c>
      <c r="F10" s="7">
        <f t="shared" si="1"/>
        <v>3802.7777777777765</v>
      </c>
      <c r="G10" s="7">
        <f t="shared" si="1"/>
        <v>177.77777777777766</v>
      </c>
    </row>
    <row r="12" spans="3:5" ht="12">
      <c r="C12" s="14" t="s">
        <v>16</v>
      </c>
      <c r="D12" s="6">
        <f>SUMPRODUCT(probs,IceCream)</f>
        <v>71.66666666666666</v>
      </c>
      <c r="E12" s="6">
        <f>SUMPRODUCT(probs,Umbrellas)</f>
        <v>43.33333333333333</v>
      </c>
    </row>
    <row r="13" spans="4:7" ht="12">
      <c r="D13" s="8"/>
      <c r="E13" s="14" t="s">
        <v>12</v>
      </c>
      <c r="F13" s="7">
        <f>SUMPRODUCT(probs,F5:F10)</f>
        <v>6547.222222222221</v>
      </c>
      <c r="G13" s="7">
        <f>SUMPRODUCT(probs,G5:G10)</f>
        <v>1655.5555555555554</v>
      </c>
    </row>
    <row r="14" spans="4:7" ht="12">
      <c r="D14" s="6"/>
      <c r="E14" s="14" t="s">
        <v>10</v>
      </c>
      <c r="F14" s="12">
        <f>SQRT(F13)</f>
        <v>80.91490729292236</v>
      </c>
      <c r="G14" s="12">
        <f>SQRT(G13)</f>
        <v>40.688518719112345</v>
      </c>
    </row>
    <row r="17" ht="12">
      <c r="A17" t="s">
        <v>23</v>
      </c>
    </row>
    <row r="18" ht="12">
      <c r="A18" t="s">
        <v>24</v>
      </c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workbookViewId="0" topLeftCell="A1">
      <selection activeCell="F17" sqref="F17"/>
    </sheetView>
  </sheetViews>
  <sheetFormatPr defaultColWidth="11.421875" defaultRowHeight="12.75"/>
  <cols>
    <col min="1" max="1" width="11.00390625" style="0" customWidth="1"/>
    <col min="2" max="2" width="11.421875" style="0" customWidth="1"/>
    <col min="3" max="3" width="8.421875" style="0" customWidth="1"/>
    <col min="4" max="7" width="8.8515625" style="0" customWidth="1"/>
    <col min="8" max="8" width="11.28125" style="0" customWidth="1"/>
    <col min="9" max="16384" width="8.8515625" style="0" customWidth="1"/>
  </cols>
  <sheetData>
    <row r="1" spans="4:5" ht="12">
      <c r="D1" s="11" t="s">
        <v>32</v>
      </c>
      <c r="E1" s="11" t="s">
        <v>33</v>
      </c>
    </row>
    <row r="2" spans="4:6" ht="12">
      <c r="D2" s="2">
        <v>0.5</v>
      </c>
      <c r="E2" s="2">
        <f>1-D2</f>
        <v>0.5</v>
      </c>
      <c r="F2" s="4" t="s">
        <v>9</v>
      </c>
    </row>
    <row r="3" spans="4:6" ht="12">
      <c r="D3" s="2"/>
      <c r="E3" s="2"/>
      <c r="F3" s="4"/>
    </row>
    <row r="4" spans="1:9" ht="12">
      <c r="A4" s="17" t="s">
        <v>17</v>
      </c>
      <c r="B4" s="18"/>
      <c r="C4" s="9"/>
      <c r="D4" s="9" t="s">
        <v>0</v>
      </c>
      <c r="E4" s="9" t="s">
        <v>1</v>
      </c>
      <c r="H4" s="15" t="s">
        <v>25</v>
      </c>
      <c r="I4" s="9"/>
    </row>
    <row r="5" spans="1:9" ht="12">
      <c r="A5" s="3" t="s">
        <v>7</v>
      </c>
      <c r="B5" s="3" t="s">
        <v>8</v>
      </c>
      <c r="C5" s="3" t="s">
        <v>18</v>
      </c>
      <c r="D5" s="11" t="s">
        <v>19</v>
      </c>
      <c r="E5" s="11" t="s">
        <v>20</v>
      </c>
      <c r="F5" s="13" t="s">
        <v>21</v>
      </c>
      <c r="G5" s="13" t="s">
        <v>22</v>
      </c>
      <c r="H5" s="16" t="s">
        <v>26</v>
      </c>
      <c r="I5" s="16" t="s">
        <v>27</v>
      </c>
    </row>
    <row r="6" spans="1:9" ht="12">
      <c r="A6" t="s">
        <v>2</v>
      </c>
      <c r="B6" t="s">
        <v>11</v>
      </c>
      <c r="C6" s="10">
        <f aca="true" t="shared" si="0" ref="C6:C11">1/6</f>
        <v>0.16666666666666666</v>
      </c>
      <c r="D6" s="6">
        <v>240</v>
      </c>
      <c r="E6" s="6">
        <v>10</v>
      </c>
      <c r="F6" s="7">
        <f aca="true" t="shared" si="1" ref="F6:G11">(D6-D$13)^2</f>
        <v>28336.111111111113</v>
      </c>
      <c r="G6" s="7">
        <f t="shared" si="1"/>
        <v>1111.1111111111109</v>
      </c>
      <c r="H6" s="6">
        <f aca="true" t="shared" si="2" ref="H6:H11">SUMPRODUCT(weights,D6:E6)</f>
        <v>125</v>
      </c>
      <c r="I6" s="7">
        <f aca="true" t="shared" si="3" ref="I6:I11">(H6-H$13)^2</f>
        <v>4556.25</v>
      </c>
    </row>
    <row r="7" spans="1:9" ht="12">
      <c r="A7" t="s">
        <v>2</v>
      </c>
      <c r="B7" t="s">
        <v>3</v>
      </c>
      <c r="C7" s="10">
        <f t="shared" si="0"/>
        <v>0.16666666666666666</v>
      </c>
      <c r="D7" s="6">
        <v>40</v>
      </c>
      <c r="E7" s="6">
        <v>100</v>
      </c>
      <c r="F7" s="7">
        <f t="shared" si="1"/>
        <v>1002.7777777777771</v>
      </c>
      <c r="G7" s="7">
        <f t="shared" si="1"/>
        <v>3211.1111111111118</v>
      </c>
      <c r="H7" s="6">
        <f t="shared" si="2"/>
        <v>70</v>
      </c>
      <c r="I7" s="7">
        <f t="shared" si="3"/>
        <v>156.25</v>
      </c>
    </row>
    <row r="8" spans="1:9" ht="12">
      <c r="A8" t="s">
        <v>4</v>
      </c>
      <c r="B8" t="s">
        <v>11</v>
      </c>
      <c r="C8" s="10">
        <f t="shared" si="0"/>
        <v>0.16666666666666666</v>
      </c>
      <c r="D8" s="6">
        <v>100</v>
      </c>
      <c r="E8" s="6">
        <v>10</v>
      </c>
      <c r="F8" s="7">
        <f t="shared" si="1"/>
        <v>802.7777777777783</v>
      </c>
      <c r="G8" s="7">
        <f t="shared" si="1"/>
        <v>1111.1111111111109</v>
      </c>
      <c r="H8" s="6">
        <f t="shared" si="2"/>
        <v>55</v>
      </c>
      <c r="I8" s="7">
        <f t="shared" si="3"/>
        <v>6.25</v>
      </c>
    </row>
    <row r="9" spans="1:9" ht="12">
      <c r="A9" t="s">
        <v>4</v>
      </c>
      <c r="B9" t="s">
        <v>3</v>
      </c>
      <c r="C9" s="10">
        <f t="shared" si="0"/>
        <v>0.16666666666666666</v>
      </c>
      <c r="D9" s="6">
        <v>20</v>
      </c>
      <c r="E9" s="6">
        <v>100</v>
      </c>
      <c r="F9" s="7">
        <f t="shared" si="1"/>
        <v>2669.4444444444434</v>
      </c>
      <c r="G9" s="7">
        <f t="shared" si="1"/>
        <v>3211.1111111111118</v>
      </c>
      <c r="H9" s="6">
        <f t="shared" si="2"/>
        <v>60</v>
      </c>
      <c r="I9" s="7">
        <f t="shared" si="3"/>
        <v>6.25</v>
      </c>
    </row>
    <row r="10" spans="1:9" ht="12">
      <c r="A10" t="s">
        <v>5</v>
      </c>
      <c r="B10" t="s">
        <v>11</v>
      </c>
      <c r="C10" s="10">
        <f t="shared" si="0"/>
        <v>0.16666666666666666</v>
      </c>
      <c r="D10" s="6">
        <v>20</v>
      </c>
      <c r="E10" s="6">
        <v>10</v>
      </c>
      <c r="F10" s="7">
        <f t="shared" si="1"/>
        <v>2669.4444444444434</v>
      </c>
      <c r="G10" s="7">
        <f t="shared" si="1"/>
        <v>1111.1111111111109</v>
      </c>
      <c r="H10" s="6">
        <f t="shared" si="2"/>
        <v>15</v>
      </c>
      <c r="I10" s="7">
        <f t="shared" si="3"/>
        <v>1806.25</v>
      </c>
    </row>
    <row r="11" spans="1:9" ht="12">
      <c r="A11" t="s">
        <v>5</v>
      </c>
      <c r="B11" t="s">
        <v>6</v>
      </c>
      <c r="C11" s="10">
        <f t="shared" si="0"/>
        <v>0.16666666666666666</v>
      </c>
      <c r="D11" s="6">
        <v>10</v>
      </c>
      <c r="E11" s="6">
        <v>30</v>
      </c>
      <c r="F11" s="7">
        <f t="shared" si="1"/>
        <v>3802.7777777777765</v>
      </c>
      <c r="G11" s="7">
        <f t="shared" si="1"/>
        <v>177.77777777777766</v>
      </c>
      <c r="H11" s="6">
        <f t="shared" si="2"/>
        <v>20</v>
      </c>
      <c r="I11" s="7">
        <f t="shared" si="3"/>
        <v>1406.25</v>
      </c>
    </row>
    <row r="13" spans="3:8" ht="12">
      <c r="C13" s="14" t="s">
        <v>16</v>
      </c>
      <c r="D13" s="6">
        <f>SUMPRODUCT(probs,IceCream)</f>
        <v>71.66666666666666</v>
      </c>
      <c r="E13" s="6">
        <f>SUMPRODUCT(probs,Umbrellas)</f>
        <v>43.33333333333333</v>
      </c>
      <c r="G13" s="14" t="s">
        <v>16</v>
      </c>
      <c r="H13" s="6">
        <f>SUMPRODUCT(probs,porfolio)</f>
        <v>57.5</v>
      </c>
    </row>
    <row r="14" spans="4:9" ht="12">
      <c r="D14" s="8"/>
      <c r="E14" s="14" t="s">
        <v>12</v>
      </c>
      <c r="F14" s="7">
        <f>SUMPRODUCT(probs,F6:F11)</f>
        <v>6547.222222222221</v>
      </c>
      <c r="G14" s="7">
        <f>SUMPRODUCT(probs,G6:G11)</f>
        <v>1655.5555555555554</v>
      </c>
      <c r="H14" s="14" t="s">
        <v>12</v>
      </c>
      <c r="I14" s="7">
        <f>SUMPRODUCT(probs,I6:I11)</f>
        <v>1322.9166666666665</v>
      </c>
    </row>
    <row r="15" spans="4:9" ht="12">
      <c r="D15" s="6"/>
      <c r="E15" s="14" t="s">
        <v>10</v>
      </c>
      <c r="F15" s="12">
        <f>SQRT(F14)</f>
        <v>80.91490729292236</v>
      </c>
      <c r="G15" s="12">
        <f>SQRT(G14)</f>
        <v>40.688518719112345</v>
      </c>
      <c r="H15" s="14" t="s">
        <v>28</v>
      </c>
      <c r="I15" s="12">
        <f>SQRT(I14)</f>
        <v>36.37192140465866</v>
      </c>
    </row>
    <row r="17" spans="4:5" ht="12">
      <c r="D17" s="14" t="s">
        <v>29</v>
      </c>
      <c r="E17" s="7">
        <f>COVAR(IceCream,Umbrellas)</f>
        <v>-1455.5555555555554</v>
      </c>
    </row>
    <row r="18" spans="4:5" ht="12">
      <c r="D18" s="14" t="s">
        <v>30</v>
      </c>
      <c r="E18" s="5">
        <f>CORREL(IceCream,Umbrellas)</f>
        <v>-0.4421079921218321</v>
      </c>
    </row>
    <row r="21" ht="12">
      <c r="A21" t="s">
        <v>23</v>
      </c>
    </row>
    <row r="22" ht="12">
      <c r="A22" t="s">
        <v>31</v>
      </c>
    </row>
  </sheetData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="150" zoomScaleNormal="150" workbookViewId="0" topLeftCell="A1">
      <selection activeCell="D15" sqref="D15"/>
    </sheetView>
  </sheetViews>
  <sheetFormatPr defaultColWidth="11.421875" defaultRowHeight="12.75"/>
  <cols>
    <col min="1" max="16384" width="8.8515625" style="0" customWidth="1"/>
  </cols>
  <sheetData>
    <row r="1" ht="12">
      <c r="A1" t="s">
        <v>13</v>
      </c>
    </row>
    <row r="2" spans="1:4" ht="12">
      <c r="A2" s="3" t="s">
        <v>0</v>
      </c>
      <c r="B2" s="3" t="s">
        <v>1</v>
      </c>
      <c r="C2" s="3" t="s">
        <v>14</v>
      </c>
      <c r="D2" s="3" t="s">
        <v>15</v>
      </c>
    </row>
    <row r="3" spans="1:4" ht="12">
      <c r="A3" s="2">
        <v>0</v>
      </c>
      <c r="B3" s="2">
        <f>1-A3</f>
        <v>1</v>
      </c>
      <c r="C3" s="1">
        <f>A3*Sheet1b!$D$13+B3*Sheet1b!$E$13</f>
        <v>43.33333333333333</v>
      </c>
      <c r="D3" s="1">
        <f>SQRT((A3^2)*Sheet1b!$F$14+2*A3*B3*Sheet1b!$E$17+(B3^2)*Sheet1b!$G$14)</f>
        <v>40.688518719112345</v>
      </c>
    </row>
    <row r="4" spans="1:4" ht="12">
      <c r="A4" s="2">
        <f>A3+5%</f>
        <v>0.05</v>
      </c>
      <c r="B4" s="2">
        <f>1-A4</f>
        <v>0.95</v>
      </c>
      <c r="C4" s="1">
        <f>A4*Sheet1b!$D$13+B4*Sheet1b!$E$13</f>
        <v>44.74999999999999</v>
      </c>
      <c r="D4" s="1">
        <f>SQRT((A4^2)*Sheet1b!$F$14+2*A4*B4*Sheet1b!$E$17+(B4^2)*Sheet1b!$G$14)</f>
        <v>37.04361168496758</v>
      </c>
    </row>
    <row r="5" spans="1:4" ht="12">
      <c r="A5" s="2">
        <f aca="true" t="shared" si="0" ref="A5:A23">A4+5%</f>
        <v>0.1</v>
      </c>
      <c r="B5" s="2">
        <f aca="true" t="shared" si="1" ref="B5:B23">1-A5</f>
        <v>0.9</v>
      </c>
      <c r="C5" s="1">
        <f>A5*Sheet1b!$D$13+B5*Sheet1b!$E$13</f>
        <v>46.166666666666664</v>
      </c>
      <c r="D5" s="1">
        <f>SQRT((A5^2)*Sheet1b!$F$14+2*A5*B5*Sheet1b!$E$17+(B5^2)*Sheet1b!$G$14)</f>
        <v>33.83004910168211</v>
      </c>
    </row>
    <row r="6" spans="1:4" ht="12">
      <c r="A6" s="2">
        <f t="shared" si="0"/>
        <v>0.15000000000000002</v>
      </c>
      <c r="B6" s="2">
        <f t="shared" si="1"/>
        <v>0.85</v>
      </c>
      <c r="C6" s="1">
        <f>A6*Sheet1b!$D$13+B6*Sheet1b!$E$13</f>
        <v>47.58333333333333</v>
      </c>
      <c r="D6" s="1">
        <f>SQRT((A6^2)*Sheet1b!$F$14+2*A6*B6*Sheet1b!$E$17+(B6^2)*Sheet1b!$G$14)</f>
        <v>31.181480436666604</v>
      </c>
    </row>
    <row r="7" spans="1:4" ht="12">
      <c r="A7" s="2">
        <f t="shared" si="0"/>
        <v>0.2</v>
      </c>
      <c r="B7" s="2">
        <f t="shared" si="1"/>
        <v>0.8</v>
      </c>
      <c r="C7" s="1">
        <f>A7*Sheet1b!$D$13+B7*Sheet1b!$E$13</f>
        <v>49</v>
      </c>
      <c r="D7" s="1">
        <f>SQRT((A7^2)*Sheet1b!$F$14+2*A7*B7*Sheet1b!$E$17+(B7^2)*Sheet1b!$G$14)</f>
        <v>29.251780572585094</v>
      </c>
    </row>
    <row r="8" spans="1:4" ht="12">
      <c r="A8" s="2">
        <f t="shared" si="0"/>
        <v>0.25</v>
      </c>
      <c r="B8" s="2">
        <f t="shared" si="1"/>
        <v>0.75</v>
      </c>
      <c r="C8" s="1">
        <f>A8*Sheet1b!$D$13+B8*Sheet1b!$E$13</f>
        <v>50.416666666666664</v>
      </c>
      <c r="D8" s="1">
        <f>SQRT((A8^2)*Sheet1b!$F$14+2*A8*B8*Sheet1b!$E$17+(B8^2)*Sheet1b!$G$14)</f>
        <v>28.18897045930474</v>
      </c>
    </row>
    <row r="9" spans="1:4" ht="12">
      <c r="A9" s="2">
        <f t="shared" si="0"/>
        <v>0.3</v>
      </c>
      <c r="B9" s="2">
        <f t="shared" si="1"/>
        <v>0.7</v>
      </c>
      <c r="C9" s="1">
        <f>A9*Sheet1b!$D$13+B9*Sheet1b!$E$13</f>
        <v>51.83333333333333</v>
      </c>
      <c r="D9" s="1">
        <f>SQRT((A9^2)*Sheet1b!$F$14+2*A9*B9*Sheet1b!$E$17+(B9^2)*Sheet1b!$G$14)</f>
        <v>28.091615989274963</v>
      </c>
    </row>
    <row r="10" spans="1:4" ht="12">
      <c r="A10" s="2">
        <f t="shared" si="0"/>
        <v>0.35</v>
      </c>
      <c r="B10" s="2">
        <f t="shared" si="1"/>
        <v>0.65</v>
      </c>
      <c r="C10" s="1">
        <f>A10*Sheet1b!$D$13+B10*Sheet1b!$E$13</f>
        <v>53.24999999999999</v>
      </c>
      <c r="D10" s="1">
        <f>SQRT((A10^2)*Sheet1b!$F$14+2*A10*B10*Sheet1b!$E$17+(B10^2)*Sheet1b!$G$14)</f>
        <v>28.969452301806925</v>
      </c>
    </row>
    <row r="11" spans="1:4" ht="12">
      <c r="A11" s="2">
        <f t="shared" si="0"/>
        <v>0.39999999999999997</v>
      </c>
      <c r="B11" s="2">
        <f t="shared" si="1"/>
        <v>0.6000000000000001</v>
      </c>
      <c r="C11" s="1">
        <f>A11*Sheet1b!$D$13+B11*Sheet1b!$E$13</f>
        <v>54.66666666666666</v>
      </c>
      <c r="D11" s="1">
        <f>SQRT((A11^2)*Sheet1b!$F$14+2*A11*B11*Sheet1b!$E$17+(B11^2)*Sheet1b!$G$14)</f>
        <v>30.739045022396006</v>
      </c>
    </row>
    <row r="12" spans="1:4" ht="12">
      <c r="A12" s="2">
        <f t="shared" si="0"/>
        <v>0.44999999999999996</v>
      </c>
      <c r="B12" s="2">
        <f t="shared" si="1"/>
        <v>0.55</v>
      </c>
      <c r="C12" s="1">
        <f>A12*Sheet1b!$D$13+B12*Sheet1b!$E$13</f>
        <v>56.08333333333333</v>
      </c>
      <c r="D12" s="1">
        <f>SQRT((A12^2)*Sheet1b!$F$14+2*A12*B12*Sheet1b!$E$17+(B12^2)*Sheet1b!$G$14)</f>
        <v>33.25835316962575</v>
      </c>
    </row>
    <row r="13" spans="1:4" ht="12">
      <c r="A13" s="2">
        <f t="shared" si="0"/>
        <v>0.49999999999999994</v>
      </c>
      <c r="B13" s="2">
        <f t="shared" si="1"/>
        <v>0.5</v>
      </c>
      <c r="C13" s="1">
        <f>A13*Sheet1b!$D$13+B13*Sheet1b!$E$13</f>
        <v>57.499999999999986</v>
      </c>
      <c r="D13" s="1">
        <f>SQRT((A13^2)*Sheet1b!$F$14+2*A13*B13*Sheet1b!$E$17+(B13^2)*Sheet1b!$G$14)</f>
        <v>36.37192140465865</v>
      </c>
    </row>
    <row r="14" spans="1:4" ht="12">
      <c r="A14" s="2">
        <f t="shared" si="0"/>
        <v>0.5499999999999999</v>
      </c>
      <c r="B14" s="2">
        <f t="shared" si="1"/>
        <v>0.45000000000000007</v>
      </c>
      <c r="C14" s="1">
        <f>A14*Sheet1b!$D$13+B14*Sheet1b!$E$13</f>
        <v>58.91666666666666</v>
      </c>
      <c r="D14" s="1">
        <f>SQRT((A14^2)*Sheet1b!$F$14+2*A14*B14*Sheet1b!$E$17+(B14^2)*Sheet1b!$G$14)</f>
        <v>39.94101553819358</v>
      </c>
    </row>
    <row r="15" spans="1:4" ht="12">
      <c r="A15" s="2">
        <f t="shared" si="0"/>
        <v>0.6</v>
      </c>
      <c r="B15" s="2">
        <f t="shared" si="1"/>
        <v>0.4</v>
      </c>
      <c r="C15" s="1">
        <f>A15*Sheet1b!$D$13+B15*Sheet1b!$E$13</f>
        <v>60.33333333333333</v>
      </c>
      <c r="D15" s="1">
        <f>SQRT((A15^2)*Sheet1b!$F$14+2*A15*B15*Sheet1b!$E$17+(B15^2)*Sheet1b!$G$14)</f>
        <v>43.85455759920765</v>
      </c>
    </row>
    <row r="16" spans="1:4" ht="12">
      <c r="A16" s="2">
        <f t="shared" si="0"/>
        <v>0.65</v>
      </c>
      <c r="B16" s="2">
        <f t="shared" si="1"/>
        <v>0.35</v>
      </c>
      <c r="C16" s="1">
        <f>A16*Sheet1b!$D$13+B16*Sheet1b!$E$13</f>
        <v>61.74999999999999</v>
      </c>
      <c r="D16" s="1">
        <f>SQRT((A16^2)*Sheet1b!$F$14+2*A16*B16*Sheet1b!$E$17+(B16^2)*Sheet1b!$G$14)</f>
        <v>48.02842040570007</v>
      </c>
    </row>
    <row r="17" spans="1:4" ht="12">
      <c r="A17" s="2">
        <f t="shared" si="0"/>
        <v>0.7000000000000001</v>
      </c>
      <c r="B17" s="2">
        <f t="shared" si="1"/>
        <v>0.29999999999999993</v>
      </c>
      <c r="C17" s="1">
        <f>A17*Sheet1b!$D$13+B17*Sheet1b!$E$13</f>
        <v>63.16666666666666</v>
      </c>
      <c r="D17" s="1">
        <f>SQRT((A17^2)*Sheet1b!$F$14+2*A17*B17*Sheet1b!$E$17+(B17^2)*Sheet1b!$G$14)</f>
        <v>52.40043468861261</v>
      </c>
    </row>
    <row r="18" spans="1:4" ht="12">
      <c r="A18" s="2">
        <f t="shared" si="0"/>
        <v>0.7500000000000001</v>
      </c>
      <c r="B18" s="2">
        <f t="shared" si="1"/>
        <v>0.2499999999999999</v>
      </c>
      <c r="C18" s="1">
        <f>A18*Sheet1b!$D$13+B18*Sheet1b!$E$13</f>
        <v>64.58333333333333</v>
      </c>
      <c r="D18" s="1">
        <f>SQRT((A18^2)*Sheet1b!$F$14+2*A18*B18*Sheet1b!$E$17+(B18^2)*Sheet1b!$G$14)</f>
        <v>56.924962792160784</v>
      </c>
    </row>
    <row r="19" spans="1:4" ht="12">
      <c r="A19" s="2">
        <f t="shared" si="0"/>
        <v>0.8000000000000002</v>
      </c>
      <c r="B19" s="2">
        <f t="shared" si="1"/>
        <v>0.19999999999999984</v>
      </c>
      <c r="C19" s="1">
        <f>A19*Sheet1b!$D$13+B19*Sheet1b!$E$13</f>
        <v>66</v>
      </c>
      <c r="D19" s="1">
        <f>SQRT((A19^2)*Sheet1b!$F$14+2*A19*B19*Sheet1b!$E$17+(B19^2)*Sheet1b!$G$14)</f>
        <v>61.568390158153946</v>
      </c>
    </row>
    <row r="20" spans="1:4" ht="12">
      <c r="A20" s="2">
        <f t="shared" si="0"/>
        <v>0.8500000000000002</v>
      </c>
      <c r="B20" s="2">
        <f t="shared" si="1"/>
        <v>0.1499999999999998</v>
      </c>
      <c r="C20" s="1">
        <f>A20*Sheet1b!$D$13+B20*Sheet1b!$E$13</f>
        <v>67.41666666666666</v>
      </c>
      <c r="D20" s="1">
        <f>SQRT((A20^2)*Sheet1b!$F$14+2*A20*B20*Sheet1b!$E$17+(B20^2)*Sheet1b!$G$14)</f>
        <v>66.30574174902873</v>
      </c>
    </row>
    <row r="21" spans="1:4" ht="12">
      <c r="A21" s="2">
        <f t="shared" si="0"/>
        <v>0.9000000000000002</v>
      </c>
      <c r="B21" s="2">
        <f t="shared" si="1"/>
        <v>0.09999999999999976</v>
      </c>
      <c r="C21" s="1">
        <f>A21*Sheet1b!$D$13+B21*Sheet1b!$E$13</f>
        <v>68.83333333333334</v>
      </c>
      <c r="D21" s="1">
        <f>SQRT((A21^2)*Sheet1b!$F$14+2*A21*B21*Sheet1b!$E$17+(B21^2)*Sheet1b!$G$14)</f>
        <v>71.11825050966564</v>
      </c>
    </row>
    <row r="22" spans="1:4" ht="12">
      <c r="A22" s="2">
        <f t="shared" si="0"/>
        <v>0.9500000000000003</v>
      </c>
      <c r="B22" s="2">
        <f t="shared" si="1"/>
        <v>0.04999999999999971</v>
      </c>
      <c r="C22" s="1">
        <f>A22*Sheet1b!$D$13+B22*Sheet1b!$E$13</f>
        <v>70.25</v>
      </c>
      <c r="D22" s="1">
        <f>SQRT((A22^2)*Sheet1b!$F$14+2*A22*B22*Sheet1b!$E$17+(B22^2)*Sheet1b!$G$14)</f>
        <v>75.99163879445337</v>
      </c>
    </row>
    <row r="23" spans="1:4" ht="12">
      <c r="A23" s="2">
        <f t="shared" si="0"/>
        <v>1.0000000000000002</v>
      </c>
      <c r="B23" s="2">
        <f t="shared" si="1"/>
        <v>0</v>
      </c>
      <c r="C23" s="1">
        <f>A23*Sheet1b!$D$13+B23*Sheet1b!$E$13</f>
        <v>71.66666666666667</v>
      </c>
      <c r="D23" s="1">
        <f>SQRT((A23^2)*Sheet1b!$F$14+2*A23*B23*Sheet1b!$E$17+(B23^2)*Sheet1b!$G$14)</f>
        <v>80.91490729292238</v>
      </c>
    </row>
    <row r="24" spans="1:4" ht="12">
      <c r="A24" s="2"/>
      <c r="B24" s="2"/>
      <c r="C24" s="1"/>
      <c r="D24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 A</cp:lastModifiedBy>
  <dcterms:created xsi:type="dcterms:W3CDTF">1996-10-14T23:33:28Z</dcterms:created>
  <dcterms:modified xsi:type="dcterms:W3CDTF">2009-11-23T19:47:59Z</dcterms:modified>
  <cp:category/>
  <cp:version/>
  <cp:contentType/>
  <cp:contentStatus/>
</cp:coreProperties>
</file>